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22 「経営比較分析表」の策定及び公表（H27.11.30~）\R6公営企業に係る経営比較分析表（令和5年度決算）\03 提出 水道事業\"/>
    </mc:Choice>
  </mc:AlternateContent>
  <workbookProtection workbookAlgorithmName="SHA-512" workbookHashValue="GXcqN29wIhPC3rb3K8ZX0JMkC0mi9O1lXu4ZfeM+xfRfNyA4DgKZGsfGHUYdT2MIC3TpYcc+A6XgSbd06Wsaxg==" workbookSaltValue="EScHzhicuXd3oWMbEMSGIA=="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<sst xmlns="http://schemas.openxmlformats.org/spreadsheetml/2006/main" count="228" uniqueCount="113">
  <si>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</si>
  <si>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</si>
  <si>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</si>
  <si>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</si>
  <si>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</si>
  <si>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</si>
  <si>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</si>
  <si>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</si>
  <si>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</si>
  <si>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</si>
  <si>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</si>
  <si>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</si>
  <si>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</si>
  <si>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</si>
  <si>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</si>
  <si>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</si>
  <si>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</si>
  <si>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</si>
  <si>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</si>
  <si>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</si>
  <si>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</si>
  <si>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</si>
  <si>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</si>
  <si>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</si>
  <si>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</si>
  <si>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</si>
  <si>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</si>
  <si>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</si>
  <si>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</si>
  <si>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</si>
  <si>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</si>
  <si>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</si>
  <si>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</si>
  <si>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</si>
  <si>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</si>
  <si>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</si>
  <si>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</si>
  <si>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</si>
  <si>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</si>
  <si>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</si>
  <si>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</si>
  <si>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</si>
  <si>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</si>
  <si>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</si>
  <si>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</si>
  <si>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</si>
  <si>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</si>
  <si>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</si>
  <si>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</si>
  <si>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</si>
  <si>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</si>
  <si>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</si>
  <si>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</si>
  <si>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</si>
  <si>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</si>
  <si>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</si>
  <si>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</si>
  <si>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</si>
  <si>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</si>
  <si>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</si>
  <si>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</si>
  <si>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</si>
  <si>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</si>
  <si>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</si>
  <si>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</si>
  <si>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</si>
  <si>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</si>
  <si>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</si>
  <si>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</si>
  <si>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</si>
  <si>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</si>
  <si>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</si>
  <si>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</si>
  <si>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</si>
  <si>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</si>
  <si>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</si>
  <si>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</si>
  <si>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</si>
  <si>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</si>
  <si>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</si>
  <si>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</si>
  <si>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</si>
  <si>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</si>
  <si>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</si>
  <si>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</si>
  <si>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</si>
  <si>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</si>
  <si>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</si>
  <si>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</si>
  <si>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</si>
  <si>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</si>
  <si>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</si>
  <si>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</si>
  <si>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小美玉市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</si>
  <si>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</si>
  <si>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</si>
  <si>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</si>
  <si>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</si>
  <si>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</si>
  <si>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</si>
  <si>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</si>
  <si>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</si>
  <si>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</si>
  <si>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</si>
  <si>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</si>
  <si>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</si>
  <si>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</si>
  <si>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</si>
  <si>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</si>
  <si>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</si>
  <si>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料金収入の対象となる有収水量は、給水人口の減少や節水型社会の進展により減少し、収益が増加しない状況にある。
　既存水道施設および管路等の老朽化が進行している。安定した水の供給や災害に強い水道を整備するためにも、耐震化の推進が必要である。
　建設工事費の財源を企業債から継続的に借入しているため残高は大きい状況にある。しかし、水道料金は近隣の水道事業や同規模の水道事業と比較して低料金となっている。今後、企業債の抑制とあわせて適正な料金の見直しが必要となる。
　経年劣化した設備や管路は増加することから、更新への投資は増大していくこととなる。実際の老朽化状態を把握し、重要性に配慮して優先順位を決め、事業の平準化と財源の確保を両立させ計画的に行う必要がある。</t>
    <phoneticPr fontId="4"/>
  </si>
  <si>
    <t>①経常収支比率は100%未満となっており、類似団体平均値と比較しても低い数値となっている。
　前年度より減少した要因は、資産減耗費の費用が増加したためである。
③前年度より流動比率が減少した要因は、未収金の減による流動資産が減少、企業債の増による流動負債が増加したためである。
④類似団体平均値を大きく上回っているのは、建設工事費の財源不足を企業債から継続的に借入していることが要因となっている。
　今後は、料金改定などにより財源不足を解消し、収支バランスのとれた経営に改善する必要があると考える。
⑤経常費用の増加に伴い給水原価が供給単価を上回ったことが前年度より減少した要因となった。今後は、料金改定などにより収支バランスの均衡を図り、経営改善に努めていく必要がある。
⑥前年度より経常費用が増加したため依然類似団体平均値より高い状態である。引続き水道普及促進と併せて経常費用節減等の経営改善に努めていく。
⑦施設利用率は類似団体平均値と比較しても高い状態を維持しているが、適切な施設規模を長期的な視野で検討していく必要がある。
⑧R1年度の有収率は、複数の配水管で漏水箇所の特定が長期間できない状態があり一時減少したが、継続的な管路更新工事を順次進めてきた効果により、R2年度からは類似団体平均値の水準を超え有収率の改善が図られた。</t>
    <rPh sb="12" eb="14">
      <t>ミマン</t>
    </rPh>
    <rPh sb="52" eb="54">
      <t>ゲンショウ</t>
    </rPh>
    <rPh sb="60" eb="62">
      <t>シサン</t>
    </rPh>
    <rPh sb="62" eb="64">
      <t>ゲンモウ</t>
    </rPh>
    <rPh sb="64" eb="65">
      <t>ヒ</t>
    </rPh>
    <rPh sb="66" eb="68">
      <t>ヒヨウ</t>
    </rPh>
    <rPh sb="69" eb="71">
      <t>ゾウカ</t>
    </rPh>
    <rPh sb="91" eb="93">
      <t>ゲンショウ</t>
    </rPh>
    <phoneticPr fontId="4"/>
  </si>
  <si>
    <t>①古い水道管等施設の更新を継続しているためほぼ横ばいに推移し、類似団体平均値よりも下回っており良好である。なお、今後はさらに計画的な更新投資に必要な財源を確保していくことが課題になると考える。
②創設時に布設された水道管は、更新工事によって経年菅は類似団体と比較して低い数値となっている。法定耐用年数を経過する管路が年々増加していくため、実際の老朽化の状態を把握し、優先順位を的確に把握した上で、計画的に更新を行う必要がある。
③管路更新率はH28年度より国庫補助事業を活用して継続的に更新投資しており類似団体平均値を大きく上回る値になったが，法定耐用年数を経過する管路が年々増加していくため、計画的な更新投資に必要な財源の確保していくことが課題になると考える。</t>
    <rPh sb="98" eb="100">
      <t>ソウセツ</t>
    </rPh>
    <rPh sb="100" eb="101">
      <t>ジ</t>
    </rPh>
    <rPh sb="102" eb="104">
      <t>フセツ</t>
    </rPh>
    <rPh sb="107" eb="110">
      <t>スイドウカン</t>
    </rPh>
    <rPh sb="112" eb="114">
      <t>コウシン</t>
    </rPh>
    <rPh sb="114" eb="116">
      <t>コウジ</t>
    </rPh>
    <rPh sb="120" eb="122">
      <t>ケイネン</t>
    </rPh>
    <rPh sb="122" eb="123">
      <t>カン</t>
    </rPh>
    <rPh sb="169" eb="171">
      <t>ジッサイ</t>
    </rPh>
    <rPh sb="172" eb="175">
      <t>ロウキュウカ</t>
    </rPh>
    <rPh sb="176" eb="178">
      <t>ジョウタイ</t>
    </rPh>
    <rPh sb="179" eb="181">
      <t>ハアク</t>
    </rPh>
    <rPh sb="183" eb="185">
      <t>ユウセン</t>
    </rPh>
    <rPh sb="185" eb="187">
      <t>ジュンイ</t>
    </rPh>
    <rPh sb="188" eb="190">
      <t>テキカク</t>
    </rPh>
    <rPh sb="191" eb="193">
      <t>ハアク</t>
    </rPh>
    <rPh sb="195" eb="196">
      <t>ウエ</t>
    </rPh>
    <rPh sb="198" eb="200">
      <t>ケイカク</t>
    </rPh>
    <rPh sb="200" eb="201">
      <t>テキ</t>
    </rPh>
    <rPh sb="202" eb="204">
      <t>コウシン</t>
    </rPh>
    <rPh sb="205" eb="206">
      <t>オコナ</t>
    </rPh>
    <rPh sb="207" eb="20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</si>
</sst>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1.44</c:v>
                </c:pt>
                <c:pt idx="1">
                  <c:v>1.73</c:v>
                </c:pt>
                <c:pt idx="2">
                  <c:v>1.07</c:v>
                </c:pt>
                <c:pt idx="3">
                  <c:v>1.86</c:v>
                </c:pt>
                <c:pt idx="4">
                  <c:v>1.1599999999999999</c:v>
                </c:pt>
              </c:numCache>
            </c:numRef>
          </c:val>
          <c:extLst>
            <c:ext xmlns:c16="http://schemas.microsoft.com/office/drawing/2014/chart" uri="{C3380CC4-5D6E-409C-BE32-E72D297353CC}">
              <c16:uniqueId val="{00000000-CADD-427C-9C81-C381240ACC1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CADD-427C-9C81-C381240ACC1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70.989999999999995</c:v>
                </c:pt>
                <c:pt idx="1">
                  <c:v>69.91</c:v>
                </c:pt>
                <c:pt idx="2">
                  <c:v>68.95</c:v>
                </c:pt>
                <c:pt idx="3">
                  <c:v>68.5</c:v>
                </c:pt>
                <c:pt idx="4">
                  <c:v>67.78</c:v>
                </c:pt>
              </c:numCache>
            </c:numRef>
          </c:val>
          <c:extLst>
            <c:ext xmlns:c16="http://schemas.microsoft.com/office/drawing/2014/chart" uri="{C3380CC4-5D6E-409C-BE32-E72D297353CC}">
              <c16:uniqueId val="{00000000-24DB-4528-B251-71C963B0963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24DB-4528-B251-71C963B0963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83.83</c:v>
                </c:pt>
                <c:pt idx="1">
                  <c:v>87.19</c:v>
                </c:pt>
                <c:pt idx="2">
                  <c:v>86.81</c:v>
                </c:pt>
                <c:pt idx="3">
                  <c:v>86.75</c:v>
                </c:pt>
                <c:pt idx="4">
                  <c:v>87</c:v>
                </c:pt>
              </c:numCache>
            </c:numRef>
          </c:val>
          <c:extLst>
            <c:ext xmlns:c16="http://schemas.microsoft.com/office/drawing/2014/chart" uri="{C3380CC4-5D6E-409C-BE32-E72D297353CC}">
              <c16:uniqueId val="{00000000-B68F-445C-ABEC-FB28CE3EBED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B68F-445C-ABEC-FB28CE3EBED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101.08</c:v>
                </c:pt>
                <c:pt idx="1">
                  <c:v>105.53</c:v>
                </c:pt>
                <c:pt idx="2">
                  <c:v>101.67</c:v>
                </c:pt>
                <c:pt idx="3">
                  <c:v>102.99</c:v>
                </c:pt>
                <c:pt idx="4">
                  <c:v>97.38</c:v>
                </c:pt>
              </c:numCache>
            </c:numRef>
          </c:val>
          <c:extLst>
            <c:ext xmlns:c16="http://schemas.microsoft.com/office/drawing/2014/chart" uri="{C3380CC4-5D6E-409C-BE32-E72D297353CC}">
              <c16:uniqueId val="{00000000-8AF8-411E-BBDA-75ECE0962F9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8AF8-411E-BBDA-75ECE0962F9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41.06</c:v>
                </c:pt>
                <c:pt idx="1">
                  <c:v>40.86</c:v>
                </c:pt>
                <c:pt idx="2">
                  <c:v>41.57</c:v>
                </c:pt>
                <c:pt idx="3">
                  <c:v>41.82</c:v>
                </c:pt>
                <c:pt idx="4">
                  <c:v>42.09</c:v>
                </c:pt>
              </c:numCache>
            </c:numRef>
          </c:val>
          <c:extLst>
            <c:ext xmlns:c16="http://schemas.microsoft.com/office/drawing/2014/chart" uri="{C3380CC4-5D6E-409C-BE32-E72D297353CC}">
              <c16:uniqueId val="{00000000-081D-45F5-81F3-3363100ACF6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081D-45F5-81F3-3363100ACF6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formatCode="#,##0.00;&quot;△&quot;#,##0.00;&quot;-&quot;">
                  <c:v>14.12</c:v>
                </c:pt>
              </c:numCache>
            </c:numRef>
          </c:val>
          <c:extLst>
            <c:ext xmlns:c16="http://schemas.microsoft.com/office/drawing/2014/chart" uri="{C3380CC4-5D6E-409C-BE32-E72D297353CC}">
              <c16:uniqueId val="{00000000-1356-4A17-A5AE-B7FB7B5ACE8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1356-4A17-A5AE-B7FB7B5ACE8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F7-4154-BDFC-111E17DFD7B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EBF7-4154-BDFC-111E17DFD7B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241.91</c:v>
                </c:pt>
                <c:pt idx="1">
                  <c:v>232.12</c:v>
                </c:pt>
                <c:pt idx="2">
                  <c:v>254.44</c:v>
                </c:pt>
                <c:pt idx="3">
                  <c:v>251.16</c:v>
                </c:pt>
                <c:pt idx="4">
                  <c:v>230.21</c:v>
                </c:pt>
              </c:numCache>
            </c:numRef>
          </c:val>
          <c:extLst>
            <c:ext xmlns:c16="http://schemas.microsoft.com/office/drawing/2014/chart" uri="{C3380CC4-5D6E-409C-BE32-E72D297353CC}">
              <c16:uniqueId val="{00000000-E894-4605-AC28-C7865FDFA75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E894-4605-AC28-C7865FDFA75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757.23</c:v>
                </c:pt>
                <c:pt idx="1">
                  <c:v>759.03</c:v>
                </c:pt>
                <c:pt idx="2">
                  <c:v>791.01</c:v>
                </c:pt>
                <c:pt idx="3">
                  <c:v>820.98</c:v>
                </c:pt>
                <c:pt idx="4">
                  <c:v>836.82</c:v>
                </c:pt>
              </c:numCache>
            </c:numRef>
          </c:val>
          <c:extLst>
            <c:ext xmlns:c16="http://schemas.microsoft.com/office/drawing/2014/chart" uri="{C3380CC4-5D6E-409C-BE32-E72D297353CC}">
              <c16:uniqueId val="{00000000-E69A-486E-A3CA-9DF12270C9B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E69A-486E-A3CA-9DF12270C9B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98.58</c:v>
                </c:pt>
                <c:pt idx="1">
                  <c:v>102.93</c:v>
                </c:pt>
                <c:pt idx="2">
                  <c:v>98.77</c:v>
                </c:pt>
                <c:pt idx="3">
                  <c:v>97.59</c:v>
                </c:pt>
                <c:pt idx="4">
                  <c:v>93.85</c:v>
                </c:pt>
              </c:numCache>
            </c:numRef>
          </c:val>
          <c:extLst>
            <c:ext xmlns:c16="http://schemas.microsoft.com/office/drawing/2014/chart" uri="{C3380CC4-5D6E-409C-BE32-E72D297353CC}">
              <c16:uniqueId val="{00000000-6341-42E4-9AEF-A2887401C00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6341-42E4-9AEF-A2887401C00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191.45</c:v>
                </c:pt>
                <c:pt idx="1">
                  <c:v>182.66</c:v>
                </c:pt>
                <c:pt idx="2">
                  <c:v>190.72</c:v>
                </c:pt>
                <c:pt idx="3">
                  <c:v>193.39</c:v>
                </c:pt>
                <c:pt idx="4">
                  <c:v>201.37</c:v>
                </c:pt>
              </c:numCache>
            </c:numRef>
          </c:val>
          <c:extLst>
            <c:ext xmlns:c16="http://schemas.microsoft.com/office/drawing/2014/chart" uri="{C3380CC4-5D6E-409C-BE32-E72D297353CC}">
              <c16:uniqueId val="{00000000-012D-49C5-976B-728B138873D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012D-49C5-976B-728B138873D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66" zoomScaleNormal="100" workbookViewId="0">
      <selection activeCell="BD87" sqref="BD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茨城県　小美玉市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A5</v>
      </c>
      <c r="X8" s="74"/>
      <c r="Y8" s="74"/>
      <c r="Z8" s="74"/>
      <c r="AA8" s="74"/>
      <c r="AB8" s="74"/>
      <c r="AC8" s="74"/>
      <c r="AD8" s="74" t="str">
        <f>データ!$M$6</f>
        <v>非設置</v>
      </c>
      <c r="AE8" s="74"/>
      <c r="AF8" s="74"/>
      <c r="AG8" s="74"/>
      <c r="AH8" s="74"/>
      <c r="AI8" s="74"/>
      <c r="AJ8" s="74"/>
      <c r="AK8" s="2"/>
      <c r="AL8" s="65">
        <f>データ!$R$6</f>
        <v>48797</v>
      </c>
      <c r="AM8" s="65"/>
      <c r="AN8" s="65"/>
      <c r="AO8" s="65"/>
      <c r="AP8" s="65"/>
      <c r="AQ8" s="65"/>
      <c r="AR8" s="65"/>
      <c r="AS8" s="65"/>
      <c r="AT8" s="36">
        <f>データ!$S$6</f>
        <v>144.74</v>
      </c>
      <c r="AU8" s="37"/>
      <c r="AV8" s="37"/>
      <c r="AW8" s="37"/>
      <c r="AX8" s="37"/>
      <c r="AY8" s="37"/>
      <c r="AZ8" s="37"/>
      <c r="BA8" s="37"/>
      <c r="BB8" s="54">
        <f>データ!$T$6</f>
        <v>337.14</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48.88</v>
      </c>
      <c r="J10" s="37"/>
      <c r="K10" s="37"/>
      <c r="L10" s="37"/>
      <c r="M10" s="37"/>
      <c r="N10" s="37"/>
      <c r="O10" s="64"/>
      <c r="P10" s="54">
        <f>データ!$P$6</f>
        <v>77.09</v>
      </c>
      <c r="Q10" s="54"/>
      <c r="R10" s="54"/>
      <c r="S10" s="54"/>
      <c r="T10" s="54"/>
      <c r="U10" s="54"/>
      <c r="V10" s="54"/>
      <c r="W10" s="65">
        <f>データ!$Q$6</f>
        <v>3487</v>
      </c>
      <c r="X10" s="65"/>
      <c r="Y10" s="65"/>
      <c r="Z10" s="65"/>
      <c r="AA10" s="65"/>
      <c r="AB10" s="65"/>
      <c r="AC10" s="65"/>
      <c r="AD10" s="2"/>
      <c r="AE10" s="2"/>
      <c r="AF10" s="2"/>
      <c r="AG10" s="2"/>
      <c r="AH10" s="2"/>
      <c r="AI10" s="2"/>
      <c r="AJ10" s="2"/>
      <c r="AK10" s="2"/>
      <c r="AL10" s="65">
        <f>データ!$U$6</f>
        <v>37434</v>
      </c>
      <c r="AM10" s="65"/>
      <c r="AN10" s="65"/>
      <c r="AO10" s="65"/>
      <c r="AP10" s="65"/>
      <c r="AQ10" s="65"/>
      <c r="AR10" s="65"/>
      <c r="AS10" s="65"/>
      <c r="AT10" s="36">
        <f>データ!$V$6</f>
        <v>125.28</v>
      </c>
      <c r="AU10" s="37"/>
      <c r="AV10" s="37"/>
      <c r="AW10" s="37"/>
      <c r="AX10" s="37"/>
      <c r="AY10" s="37"/>
      <c r="AZ10" s="37"/>
      <c r="BA10" s="37"/>
      <c r="BB10" s="54">
        <f>データ!$W$6</f>
        <v>298.8</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112</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110</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tkdeYTRmcUMyolEGDfmV4PKfe7Q0OKMMJh5C33/Nk1J2J+rr4y5WtwkXGA9voEzx7nPrlvZw6wXCSYryEOQBAw==" saltValue="mGSCjLWsqo9BfGRqhKwFg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82368</v>
      </c>
      <c r="D6" s="20">
        <f t="shared" si="3"/>
        <v>46</v>
      </c>
      <c r="E6" s="20">
        <f t="shared" si="3"/>
        <v>1</v>
      </c>
      <c r="F6" s="20">
        <f t="shared" si="3"/>
        <v>0</v>
      </c>
      <c r="G6" s="20">
        <f t="shared" si="3"/>
        <v>1</v>
      </c>
      <c r="H6" s="20" t="str">
        <f t="shared" si="3"/>
        <v>茨城県　小美玉市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48.88</v>
      </c>
      <c r="P6" s="21">
        <f t="shared" si="3"/>
        <v>77.09</v>
      </c>
      <c r="Q6" s="21">
        <f t="shared" si="3"/>
        <v>3487</v>
      </c>
      <c r="R6" s="21">
        <f t="shared" si="3"/>
        <v>48797</v>
      </c>
      <c r="S6" s="21">
        <f t="shared" si="3"/>
        <v>144.74</v>
      </c>
      <c r="T6" s="21">
        <f t="shared" si="3"/>
        <v>337.14</v>
      </c>
      <c r="U6" s="21">
        <f t="shared" si="3"/>
        <v>37434</v>
      </c>
      <c r="V6" s="21">
        <f t="shared" si="3"/>
        <v>125.28</v>
      </c>
      <c r="W6" s="21">
        <f t="shared" si="3"/>
        <v>298.8</v>
      </c>
      <c r="X6" s="22">
        <f>IF(X7="",NA(),X7)</f>
        <v>101.08</v>
      </c>
      <c r="Y6" s="22">
        <f t="shared" ref="Y6:AG6" si="4">IF(Y7="",NA(),Y7)</f>
        <v>105.53</v>
      </c>
      <c r="Z6" s="22">
        <f t="shared" si="4"/>
        <v>101.67</v>
      </c>
      <c r="AA6" s="22">
        <f t="shared" si="4"/>
        <v>102.99</v>
      </c>
      <c r="AB6" s="22">
        <f t="shared" si="4"/>
        <v>97.38</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241.91</v>
      </c>
      <c r="AU6" s="22">
        <f t="shared" ref="AU6:BC6" si="6">IF(AU7="",NA(),AU7)</f>
        <v>232.12</v>
      </c>
      <c r="AV6" s="22">
        <f t="shared" si="6"/>
        <v>254.44</v>
      </c>
      <c r="AW6" s="22">
        <f t="shared" si="6"/>
        <v>251.16</v>
      </c>
      <c r="AX6" s="22">
        <f t="shared" si="6"/>
        <v>230.21</v>
      </c>
      <c r="AY6" s="22">
        <f t="shared" si="6"/>
        <v>365.18</v>
      </c>
      <c r="AZ6" s="22">
        <f t="shared" si="6"/>
        <v>327.77</v>
      </c>
      <c r="BA6" s="22">
        <f t="shared" si="6"/>
        <v>338.02</v>
      </c>
      <c r="BB6" s="22">
        <f t="shared" si="6"/>
        <v>345.94</v>
      </c>
      <c r="BC6" s="22">
        <f t="shared" si="6"/>
        <v>329.7</v>
      </c>
      <c r="BD6" s="21" t="str">
        <f>IF(BD7="","",IF(BD7="-","【-】","【"&amp;SUBSTITUTE(TEXT(BD7,"#,##0.00"),"-","△")&amp;"】"))</f>
        <v>【243.36】</v>
      </c>
      <c r="BE6" s="22">
        <f>IF(BE7="",NA(),BE7)</f>
        <v>757.23</v>
      </c>
      <c r="BF6" s="22">
        <f t="shared" ref="BF6:BN6" si="7">IF(BF7="",NA(),BF7)</f>
        <v>759.03</v>
      </c>
      <c r="BG6" s="22">
        <f t="shared" si="7"/>
        <v>791.01</v>
      </c>
      <c r="BH6" s="22">
        <f t="shared" si="7"/>
        <v>820.98</v>
      </c>
      <c r="BI6" s="22">
        <f t="shared" si="7"/>
        <v>836.82</v>
      </c>
      <c r="BJ6" s="22">
        <f t="shared" si="7"/>
        <v>371.65</v>
      </c>
      <c r="BK6" s="22">
        <f t="shared" si="7"/>
        <v>397.1</v>
      </c>
      <c r="BL6" s="22">
        <f t="shared" si="7"/>
        <v>379.91</v>
      </c>
      <c r="BM6" s="22">
        <f t="shared" si="7"/>
        <v>386.61</v>
      </c>
      <c r="BN6" s="22">
        <f t="shared" si="7"/>
        <v>381.56</v>
      </c>
      <c r="BO6" s="21" t="str">
        <f>IF(BO7="","",IF(BO7="-","【-】","【"&amp;SUBSTITUTE(TEXT(BO7,"#,##0.00"),"-","△")&amp;"】"))</f>
        <v>【265.93】</v>
      </c>
      <c r="BP6" s="22">
        <f>IF(BP7="",NA(),BP7)</f>
        <v>98.58</v>
      </c>
      <c r="BQ6" s="22">
        <f t="shared" ref="BQ6:BY6" si="8">IF(BQ7="",NA(),BQ7)</f>
        <v>102.93</v>
      </c>
      <c r="BR6" s="22">
        <f t="shared" si="8"/>
        <v>98.77</v>
      </c>
      <c r="BS6" s="22">
        <f t="shared" si="8"/>
        <v>97.59</v>
      </c>
      <c r="BT6" s="22">
        <f t="shared" si="8"/>
        <v>93.85</v>
      </c>
      <c r="BU6" s="22">
        <f t="shared" si="8"/>
        <v>98.77</v>
      </c>
      <c r="BV6" s="22">
        <f t="shared" si="8"/>
        <v>95.79</v>
      </c>
      <c r="BW6" s="22">
        <f t="shared" si="8"/>
        <v>98.3</v>
      </c>
      <c r="BX6" s="22">
        <f t="shared" si="8"/>
        <v>93.82</v>
      </c>
      <c r="BY6" s="22">
        <f t="shared" si="8"/>
        <v>95.04</v>
      </c>
      <c r="BZ6" s="21" t="str">
        <f>IF(BZ7="","",IF(BZ7="-","【-】","【"&amp;SUBSTITUTE(TEXT(BZ7,"#,##0.00"),"-","△")&amp;"】"))</f>
        <v>【97.82】</v>
      </c>
      <c r="CA6" s="22">
        <f>IF(CA7="",NA(),CA7)</f>
        <v>191.45</v>
      </c>
      <c r="CB6" s="22">
        <f t="shared" ref="CB6:CJ6" si="9">IF(CB7="",NA(),CB7)</f>
        <v>182.66</v>
      </c>
      <c r="CC6" s="22">
        <f t="shared" si="9"/>
        <v>190.72</v>
      </c>
      <c r="CD6" s="22">
        <f t="shared" si="9"/>
        <v>193.39</v>
      </c>
      <c r="CE6" s="22">
        <f t="shared" si="9"/>
        <v>201.37</v>
      </c>
      <c r="CF6" s="22">
        <f t="shared" si="9"/>
        <v>173.67</v>
      </c>
      <c r="CG6" s="22">
        <f t="shared" si="9"/>
        <v>171.13</v>
      </c>
      <c r="CH6" s="22">
        <f t="shared" si="9"/>
        <v>173.7</v>
      </c>
      <c r="CI6" s="22">
        <f t="shared" si="9"/>
        <v>178.94</v>
      </c>
      <c r="CJ6" s="22">
        <f t="shared" si="9"/>
        <v>180.19</v>
      </c>
      <c r="CK6" s="21" t="str">
        <f>IF(CK7="","",IF(CK7="-","【-】","【"&amp;SUBSTITUTE(TEXT(CK7,"#,##0.00"),"-","△")&amp;"】"))</f>
        <v>【177.56】</v>
      </c>
      <c r="CL6" s="22">
        <f>IF(CL7="",NA(),CL7)</f>
        <v>70.989999999999995</v>
      </c>
      <c r="CM6" s="22">
        <f t="shared" ref="CM6:CU6" si="10">IF(CM7="",NA(),CM7)</f>
        <v>69.91</v>
      </c>
      <c r="CN6" s="22">
        <f t="shared" si="10"/>
        <v>68.95</v>
      </c>
      <c r="CO6" s="22">
        <f t="shared" si="10"/>
        <v>68.5</v>
      </c>
      <c r="CP6" s="22">
        <f t="shared" si="10"/>
        <v>67.78</v>
      </c>
      <c r="CQ6" s="22">
        <f t="shared" si="10"/>
        <v>59.67</v>
      </c>
      <c r="CR6" s="22">
        <f t="shared" si="10"/>
        <v>60.12</v>
      </c>
      <c r="CS6" s="22">
        <f t="shared" si="10"/>
        <v>60.34</v>
      </c>
      <c r="CT6" s="22">
        <f t="shared" si="10"/>
        <v>59.54</v>
      </c>
      <c r="CU6" s="22">
        <f t="shared" si="10"/>
        <v>59.26</v>
      </c>
      <c r="CV6" s="21" t="str">
        <f>IF(CV7="","",IF(CV7="-","【-】","【"&amp;SUBSTITUTE(TEXT(CV7,"#,##0.00"),"-","△")&amp;"】"))</f>
        <v>【59.81】</v>
      </c>
      <c r="CW6" s="22">
        <f>IF(CW7="",NA(),CW7)</f>
        <v>83.83</v>
      </c>
      <c r="CX6" s="22">
        <f t="shared" ref="CX6:DF6" si="11">IF(CX7="",NA(),CX7)</f>
        <v>87.19</v>
      </c>
      <c r="CY6" s="22">
        <f t="shared" si="11"/>
        <v>86.81</v>
      </c>
      <c r="CZ6" s="22">
        <f t="shared" si="11"/>
        <v>86.75</v>
      </c>
      <c r="DA6" s="22">
        <f t="shared" si="11"/>
        <v>87</v>
      </c>
      <c r="DB6" s="22">
        <f t="shared" si="11"/>
        <v>84.6</v>
      </c>
      <c r="DC6" s="22">
        <f t="shared" si="11"/>
        <v>84.24</v>
      </c>
      <c r="DD6" s="22">
        <f t="shared" si="11"/>
        <v>84.19</v>
      </c>
      <c r="DE6" s="22">
        <f t="shared" si="11"/>
        <v>83.93</v>
      </c>
      <c r="DF6" s="22">
        <f t="shared" si="11"/>
        <v>83.84</v>
      </c>
      <c r="DG6" s="21" t="str">
        <f>IF(DG7="","",IF(DG7="-","【-】","【"&amp;SUBSTITUTE(TEXT(DG7,"#,##0.00"),"-","△")&amp;"】"))</f>
        <v>【89.42】</v>
      </c>
      <c r="DH6" s="22">
        <f>IF(DH7="",NA(),DH7)</f>
        <v>41.06</v>
      </c>
      <c r="DI6" s="22">
        <f t="shared" ref="DI6:DQ6" si="12">IF(DI7="",NA(),DI7)</f>
        <v>40.86</v>
      </c>
      <c r="DJ6" s="22">
        <f t="shared" si="12"/>
        <v>41.57</v>
      </c>
      <c r="DK6" s="22">
        <f t="shared" si="12"/>
        <v>41.82</v>
      </c>
      <c r="DL6" s="22">
        <f t="shared" si="12"/>
        <v>42.09</v>
      </c>
      <c r="DM6" s="22">
        <f t="shared" si="12"/>
        <v>48.17</v>
      </c>
      <c r="DN6" s="22">
        <f t="shared" si="12"/>
        <v>48.83</v>
      </c>
      <c r="DO6" s="22">
        <f t="shared" si="12"/>
        <v>49.96</v>
      </c>
      <c r="DP6" s="22">
        <f t="shared" si="12"/>
        <v>50.82</v>
      </c>
      <c r="DQ6" s="22">
        <f t="shared" si="12"/>
        <v>51.82</v>
      </c>
      <c r="DR6" s="21" t="str">
        <f>IF(DR7="","",IF(DR7="-","【-】","【"&amp;SUBSTITUTE(TEXT(DR7,"#,##0.00"),"-","△")&amp;"】"))</f>
        <v>【52.02】</v>
      </c>
      <c r="DS6" s="21">
        <f>IF(DS7="",NA(),DS7)</f>
        <v>0</v>
      </c>
      <c r="DT6" s="21">
        <f t="shared" ref="DT6:EB6" si="13">IF(DT7="",NA(),DT7)</f>
        <v>0</v>
      </c>
      <c r="DU6" s="21">
        <f t="shared" si="13"/>
        <v>0</v>
      </c>
      <c r="DV6" s="21">
        <f t="shared" si="13"/>
        <v>0</v>
      </c>
      <c r="DW6" s="22">
        <f t="shared" si="13"/>
        <v>14.12</v>
      </c>
      <c r="DX6" s="22">
        <f t="shared" si="13"/>
        <v>17.12</v>
      </c>
      <c r="DY6" s="22">
        <f t="shared" si="13"/>
        <v>18.18</v>
      </c>
      <c r="DZ6" s="22">
        <f t="shared" si="13"/>
        <v>19.32</v>
      </c>
      <c r="EA6" s="22">
        <f t="shared" si="13"/>
        <v>21.16</v>
      </c>
      <c r="EB6" s="22">
        <f t="shared" si="13"/>
        <v>22.72</v>
      </c>
      <c r="EC6" s="21" t="str">
        <f>IF(EC7="","",IF(EC7="-","【-】","【"&amp;SUBSTITUTE(TEXT(EC7,"#,##0.00"),"-","△")&amp;"】"))</f>
        <v>【25.37】</v>
      </c>
      <c r="ED6" s="22">
        <f>IF(ED7="",NA(),ED7)</f>
        <v>1.44</v>
      </c>
      <c r="EE6" s="22">
        <f t="shared" ref="EE6:EM6" si="14">IF(EE7="",NA(),EE7)</f>
        <v>1.73</v>
      </c>
      <c r="EF6" s="22">
        <f t="shared" si="14"/>
        <v>1.07</v>
      </c>
      <c r="EG6" s="22">
        <f t="shared" si="14"/>
        <v>1.86</v>
      </c>
      <c r="EH6" s="22">
        <f t="shared" si="14"/>
        <v>1.1599999999999999</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82368</v>
      </c>
      <c r="D7" s="24">
        <v>46</v>
      </c>
      <c r="E7" s="24">
        <v>1</v>
      </c>
      <c r="F7" s="24">
        <v>0</v>
      </c>
      <c r="G7" s="24">
        <v>1</v>
      </c>
      <c r="H7" s="24" t="s">
        <v>93</v>
      </c>
      <c r="I7" s="24" t="s">
        <v>94</v>
      </c>
      <c r="J7" s="24" t="s">
        <v>95</v>
      </c>
      <c r="K7" s="24" t="s">
        <v>96</v>
      </c>
      <c r="L7" s="24" t="s">
        <v>97</v>
      </c>
      <c r="M7" s="24" t="s">
        <v>98</v>
      </c>
      <c r="N7" s="25" t="s">
        <v>99</v>
      </c>
      <c r="O7" s="25">
        <v>48.88</v>
      </c>
      <c r="P7" s="25">
        <v>77.09</v>
      </c>
      <c r="Q7" s="25">
        <v>3487</v>
      </c>
      <c r="R7" s="25">
        <v>48797</v>
      </c>
      <c r="S7" s="25">
        <v>144.74</v>
      </c>
      <c r="T7" s="25">
        <v>337.14</v>
      </c>
      <c r="U7" s="25">
        <v>37434</v>
      </c>
      <c r="V7" s="25">
        <v>125.28</v>
      </c>
      <c r="W7" s="25">
        <v>298.8</v>
      </c>
      <c r="X7" s="25">
        <v>101.08</v>
      </c>
      <c r="Y7" s="25">
        <v>105.53</v>
      </c>
      <c r="Z7" s="25">
        <v>101.67</v>
      </c>
      <c r="AA7" s="25">
        <v>102.99</v>
      </c>
      <c r="AB7" s="25">
        <v>97.38</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241.91</v>
      </c>
      <c r="AU7" s="25">
        <v>232.12</v>
      </c>
      <c r="AV7" s="25">
        <v>254.44</v>
      </c>
      <c r="AW7" s="25">
        <v>251.16</v>
      </c>
      <c r="AX7" s="25">
        <v>230.21</v>
      </c>
      <c r="AY7" s="25">
        <v>365.18</v>
      </c>
      <c r="AZ7" s="25">
        <v>327.77</v>
      </c>
      <c r="BA7" s="25">
        <v>338.02</v>
      </c>
      <c r="BB7" s="25">
        <v>345.94</v>
      </c>
      <c r="BC7" s="25">
        <v>329.7</v>
      </c>
      <c r="BD7" s="25">
        <v>243.36</v>
      </c>
      <c r="BE7" s="25">
        <v>757.23</v>
      </c>
      <c r="BF7" s="25">
        <v>759.03</v>
      </c>
      <c r="BG7" s="25">
        <v>791.01</v>
      </c>
      <c r="BH7" s="25">
        <v>820.98</v>
      </c>
      <c r="BI7" s="25">
        <v>836.82</v>
      </c>
      <c r="BJ7" s="25">
        <v>371.65</v>
      </c>
      <c r="BK7" s="25">
        <v>397.1</v>
      </c>
      <c r="BL7" s="25">
        <v>379.91</v>
      </c>
      <c r="BM7" s="25">
        <v>386.61</v>
      </c>
      <c r="BN7" s="25">
        <v>381.56</v>
      </c>
      <c r="BO7" s="25">
        <v>265.93</v>
      </c>
      <c r="BP7" s="25">
        <v>98.58</v>
      </c>
      <c r="BQ7" s="25">
        <v>102.93</v>
      </c>
      <c r="BR7" s="25">
        <v>98.77</v>
      </c>
      <c r="BS7" s="25">
        <v>97.59</v>
      </c>
      <c r="BT7" s="25">
        <v>93.85</v>
      </c>
      <c r="BU7" s="25">
        <v>98.77</v>
      </c>
      <c r="BV7" s="25">
        <v>95.79</v>
      </c>
      <c r="BW7" s="25">
        <v>98.3</v>
      </c>
      <c r="BX7" s="25">
        <v>93.82</v>
      </c>
      <c r="BY7" s="25">
        <v>95.04</v>
      </c>
      <c r="BZ7" s="25">
        <v>97.82</v>
      </c>
      <c r="CA7" s="25">
        <v>191.45</v>
      </c>
      <c r="CB7" s="25">
        <v>182.66</v>
      </c>
      <c r="CC7" s="25">
        <v>190.72</v>
      </c>
      <c r="CD7" s="25">
        <v>193.39</v>
      </c>
      <c r="CE7" s="25">
        <v>201.37</v>
      </c>
      <c r="CF7" s="25">
        <v>173.67</v>
      </c>
      <c r="CG7" s="25">
        <v>171.13</v>
      </c>
      <c r="CH7" s="25">
        <v>173.7</v>
      </c>
      <c r="CI7" s="25">
        <v>178.94</v>
      </c>
      <c r="CJ7" s="25">
        <v>180.19</v>
      </c>
      <c r="CK7" s="25">
        <v>177.56</v>
      </c>
      <c r="CL7" s="25">
        <v>70.989999999999995</v>
      </c>
      <c r="CM7" s="25">
        <v>69.91</v>
      </c>
      <c r="CN7" s="25">
        <v>68.95</v>
      </c>
      <c r="CO7" s="25">
        <v>68.5</v>
      </c>
      <c r="CP7" s="25">
        <v>67.78</v>
      </c>
      <c r="CQ7" s="25">
        <v>59.67</v>
      </c>
      <c r="CR7" s="25">
        <v>60.12</v>
      </c>
      <c r="CS7" s="25">
        <v>60.34</v>
      </c>
      <c r="CT7" s="25">
        <v>59.54</v>
      </c>
      <c r="CU7" s="25">
        <v>59.26</v>
      </c>
      <c r="CV7" s="25">
        <v>59.81</v>
      </c>
      <c r="CW7" s="25">
        <v>83.83</v>
      </c>
      <c r="CX7" s="25">
        <v>87.19</v>
      </c>
      <c r="CY7" s="25">
        <v>86.81</v>
      </c>
      <c r="CZ7" s="25">
        <v>86.75</v>
      </c>
      <c r="DA7" s="25">
        <v>87</v>
      </c>
      <c r="DB7" s="25">
        <v>84.6</v>
      </c>
      <c r="DC7" s="25">
        <v>84.24</v>
      </c>
      <c r="DD7" s="25">
        <v>84.19</v>
      </c>
      <c r="DE7" s="25">
        <v>83.93</v>
      </c>
      <c r="DF7" s="25">
        <v>83.84</v>
      </c>
      <c r="DG7" s="25">
        <v>89.42</v>
      </c>
      <c r="DH7" s="25">
        <v>41.06</v>
      </c>
      <c r="DI7" s="25">
        <v>40.86</v>
      </c>
      <c r="DJ7" s="25">
        <v>41.57</v>
      </c>
      <c r="DK7" s="25">
        <v>41.82</v>
      </c>
      <c r="DL7" s="25">
        <v>42.09</v>
      </c>
      <c r="DM7" s="25">
        <v>48.17</v>
      </c>
      <c r="DN7" s="25">
        <v>48.83</v>
      </c>
      <c r="DO7" s="25">
        <v>49.96</v>
      </c>
      <c r="DP7" s="25">
        <v>50.82</v>
      </c>
      <c r="DQ7" s="25">
        <v>51.82</v>
      </c>
      <c r="DR7" s="25">
        <v>52.02</v>
      </c>
      <c r="DS7" s="25">
        <v>0</v>
      </c>
      <c r="DT7" s="25">
        <v>0</v>
      </c>
      <c r="DU7" s="25">
        <v>0</v>
      </c>
      <c r="DV7" s="25">
        <v>0</v>
      </c>
      <c r="DW7" s="25">
        <v>14.12</v>
      </c>
      <c r="DX7" s="25">
        <v>17.12</v>
      </c>
      <c r="DY7" s="25">
        <v>18.18</v>
      </c>
      <c r="DZ7" s="25">
        <v>19.32</v>
      </c>
      <c r="EA7" s="25">
        <v>21.16</v>
      </c>
      <c r="EB7" s="25">
        <v>22.72</v>
      </c>
      <c r="EC7" s="25">
        <v>25.37</v>
      </c>
      <c r="ED7" s="25">
        <v>1.44</v>
      </c>
      <c r="EE7" s="25">
        <v>1.73</v>
      </c>
      <c r="EF7" s="25">
        <v>1.07</v>
      </c>
      <c r="EG7" s="25">
        <v>1.86</v>
      </c>
      <c r="EH7" s="25">
        <v>1.1599999999999999</v>
      </c>
      <c r="EI7" s="25">
        <v>0.54</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穐間 吉宏</cp:lastModifiedBy>
  <cp:lastPrinted>2025-01-31T07:41:50Z</cp:lastPrinted>
  <dcterms:created xsi:type="dcterms:W3CDTF">2025-01-24T06:45:58Z</dcterms:created>
  <dcterms:modified xsi:type="dcterms:W3CDTF">2025-01-31T07:41:57Z</dcterms:modified>
  <cp:category/>
</cp:coreProperties>
</file>